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wan\Documents\Desktop\Hospital Price Transparency\Updated\"/>
    </mc:Choice>
  </mc:AlternateContent>
  <xr:revisionPtr revIDLastSave="0" documentId="13_ncr:1_{82047107-8596-403A-B60A-6C9979750458}" xr6:coauthVersionLast="47" xr6:coauthVersionMax="47" xr10:uidLastSave="{00000000-0000-0000-0000-000000000000}"/>
  <bookViews>
    <workbookView xWindow="-108" yWindow="-108" windowWidth="23256" windowHeight="12456" firstSheet="1" activeTab="1" xr2:uid="{3064FE78-AC38-444E-8717-029E1D3CDAE8}"/>
  </bookViews>
  <sheets>
    <sheet name="Price-Transparency-Geneva" sheetId="2" state="hidden" r:id="rId1"/>
    <sheet name="SHOPPABLE SERVIC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2" i="1"/>
  <c r="D11" i="1"/>
  <c r="D10" i="1"/>
  <c r="D9" i="1"/>
  <c r="G11" i="1"/>
  <c r="G12" i="1"/>
  <c r="G13" i="1"/>
  <c r="G14" i="1"/>
  <c r="G15" i="1"/>
  <c r="G16" i="1"/>
  <c r="G17" i="1"/>
  <c r="G18" i="1"/>
  <c r="G19" i="1"/>
  <c r="G10" i="1"/>
  <c r="G9" i="1"/>
</calcChain>
</file>

<file path=xl/sharedStrings.xml><?xml version="1.0" encoding="utf-8"?>
<sst xmlns="http://schemas.openxmlformats.org/spreadsheetml/2006/main" count="457" uniqueCount="96">
  <si>
    <t>GROSS CHARGE</t>
  </si>
  <si>
    <t>DISCOUNTED CASH PRICE (NO INSURANCE)</t>
  </si>
  <si>
    <t>DE-IDENTIFIED MINIMUM RATE (ALL CONTRACTS)</t>
  </si>
  <si>
    <t>SHOPPABLE SERVICES</t>
  </si>
  <si>
    <t>BILLING CODES</t>
  </si>
  <si>
    <t>NEGOTIATED RATE</t>
  </si>
  <si>
    <t>DE-IDENTIFIED MAXIMUM RATE (ALL CONTRACTS)</t>
  </si>
  <si>
    <t>Inpatient Psychiatric/ Mental Wellness and/or Substance Use Disorder/ Chemical Dependency Hospitalization</t>
  </si>
  <si>
    <t>DIAGNOSTIC INTERVIEW EXAM NO MEDICAL SERVICE</t>
  </si>
  <si>
    <t>DIAGNOSTIC INTERVIEW EXAM W MEDICAL SERVICES</t>
  </si>
  <si>
    <t>INITIAL HOSPITAL EVALUATION 30 MIN</t>
  </si>
  <si>
    <t>SUBSEQUENT HOSPITAL CARE 15 MIN</t>
  </si>
  <si>
    <t>SUBSEQUENT HOSPITAL CARE 25 MIN</t>
  </si>
  <si>
    <t>SUBSEQUENT HOSPITAL CARE 35 MIN</t>
  </si>
  <si>
    <t>HOSPITAL DISCHARGE UP TO 30 MIN</t>
  </si>
  <si>
    <t>HOSPITAL DISCHARGE UP TO 50 MIN</t>
  </si>
  <si>
    <t>CPT 90791</t>
  </si>
  <si>
    <t>CPT 90792</t>
  </si>
  <si>
    <t>CPT 99221</t>
  </si>
  <si>
    <t>CPT 99222</t>
  </si>
  <si>
    <t>Revenue Code 3020002</t>
  </si>
  <si>
    <t>CPT 99223</t>
  </si>
  <si>
    <t>CPT 99231</t>
  </si>
  <si>
    <t>CPT 99232</t>
  </si>
  <si>
    <t>CPT 99233</t>
  </si>
  <si>
    <t>CPT 99238</t>
  </si>
  <si>
    <t>CPT 99239</t>
  </si>
  <si>
    <t>Aetna Medicare</t>
  </si>
  <si>
    <t>Anthem Medicare</t>
  </si>
  <si>
    <t>AultCare Medicare</t>
  </si>
  <si>
    <t>CareSource Medicare</t>
  </si>
  <si>
    <t>CareSource Medicaid</t>
  </si>
  <si>
    <t>Buckeye Medicare</t>
  </si>
  <si>
    <t>Humana Medicare</t>
  </si>
  <si>
    <t>MMO Medicare</t>
  </si>
  <si>
    <t>Molina Medicare</t>
  </si>
  <si>
    <t>Molina Medicaid</t>
  </si>
  <si>
    <t>UHC Medicare</t>
  </si>
  <si>
    <t>SummaCare Medicare</t>
  </si>
  <si>
    <t>Valor Medicare</t>
  </si>
  <si>
    <t>Self Pay</t>
  </si>
  <si>
    <t>Generations Behavioral Health - Geneva</t>
  </si>
  <si>
    <t>Medicare</t>
  </si>
  <si>
    <t>Beacon HMO/PPO</t>
  </si>
  <si>
    <t>All Inclusive</t>
  </si>
  <si>
    <t>Magellan HMO/PPO</t>
  </si>
  <si>
    <t>$1,000 Per Diem</t>
  </si>
  <si>
    <t>$1,100 Per Diem</t>
  </si>
  <si>
    <t>$1,050 Per Diem</t>
  </si>
  <si>
    <t>Aetna HMO/ PPO</t>
  </si>
  <si>
    <t>MultiPlan HMO/PPO</t>
  </si>
  <si>
    <t>126% of Medicare</t>
  </si>
  <si>
    <t>$900 Per Diem</t>
  </si>
  <si>
    <t>100% of Medicare</t>
  </si>
  <si>
    <t>Aetna Better Health/ Ohio Rise</t>
  </si>
  <si>
    <t>100% Medicaid</t>
  </si>
  <si>
    <t>100% Of Medicare</t>
  </si>
  <si>
    <t xml:space="preserve">         Please select a plan.</t>
  </si>
  <si>
    <t>AultCare HMO/ PPO</t>
  </si>
  <si>
    <t>Anthem Medicaid</t>
  </si>
  <si>
    <t>AmeriHealth Caritas - Medicaid</t>
  </si>
  <si>
    <t>AultCare Medicaid</t>
  </si>
  <si>
    <t>CareSource HMO/PPO</t>
  </si>
  <si>
    <t>Humana HMO/ PPO</t>
  </si>
  <si>
    <t>$1,082 Per Diem</t>
  </si>
  <si>
    <t>103% Of Medicare</t>
  </si>
  <si>
    <t>Humana Medicaid</t>
  </si>
  <si>
    <t>103% Of Medicaid</t>
  </si>
  <si>
    <t>MMO HMO/PPO</t>
  </si>
  <si>
    <t>Paramount Medicaid</t>
  </si>
  <si>
    <t>UHC HMO/ PPO</t>
  </si>
  <si>
    <t>$927 Per Diem</t>
  </si>
  <si>
    <t>UHC Medicaid</t>
  </si>
  <si>
    <t>Summacare HMO/ PPO</t>
  </si>
  <si>
    <t>$950 Per Diem</t>
  </si>
  <si>
    <t>105% Of Medicare</t>
  </si>
  <si>
    <t>Buckeye Medicaid</t>
  </si>
  <si>
    <t>Anthem HMO/PPO</t>
  </si>
  <si>
    <t>Insurance Plan</t>
  </si>
  <si>
    <t>100% of Medicaid</t>
  </si>
  <si>
    <t>92% of Medicaid</t>
  </si>
  <si>
    <t>Footnotes:</t>
  </si>
  <si>
    <t>(3) Minimum rate does not include services reimbursed on a case rate, percentage of charge, or any format other than per diem methodology</t>
  </si>
  <si>
    <t>(4) Maximum rate does not include services reimbursed on a case rate, percentage of charge, or any format other than per diem methodology</t>
  </si>
  <si>
    <t>(1) Billing Codes may vary by plan</t>
  </si>
  <si>
    <t>102% Of Medicare</t>
  </si>
  <si>
    <t>$1,188 Per Diem</t>
  </si>
  <si>
    <t>$1,046 Per Diem</t>
  </si>
  <si>
    <t>CommuniCare Adv</t>
  </si>
  <si>
    <t>UPMC Community Adv Medicare</t>
  </si>
  <si>
    <t>UPMC Community Adv HMO/PPO</t>
  </si>
  <si>
    <t>Honest Health Plan</t>
  </si>
  <si>
    <t>Cigna HMO/ PPO</t>
  </si>
  <si>
    <t>Cigna Medicare</t>
  </si>
  <si>
    <t>110% Of Medicare</t>
  </si>
  <si>
    <t>(2) Negotiated rate included any contracted rate with a third party. Rate reflected were effective on 5/1/2025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</si>
</sst>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6" tint="-0.249977111117893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0" fontId="0" fillId="2" borderId="1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43" fontId="0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43" fontId="0" fillId="3" borderId="1" xfId="1" applyFont="1" applyFill="1" applyBorder="1" applyAlignment="1">
      <alignment horizontal="center" wrapText="1"/>
    </xf>
    <xf numFmtId="43" fontId="3" fillId="2" borderId="0" xfId="1" applyFont="1" applyFill="1"/>
    <xf numFmtId="0" fontId="2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172720</xdr:colOff>
      <xdr:row>7</xdr:row>
      <xdr:rowOff>19685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8794F848-CB47-413F-43F5-BF2E992FD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2880"/>
          <a:ext cx="2519680" cy="1307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9DA6-FBC0-4597-A4BF-858226A7F43F}">
  <dimension ref="A1:L208"/>
  <sheetViews>
    <sheetView topLeftCell="A7" workbookViewId="0">
      <selection activeCell="H28" sqref="H28"/>
    </sheetView>
  </sheetViews>
  <sheetFormatPr defaultRowHeight="14.4" x14ac:dyDescent="0.3"/>
  <cols>
    <col min="1" max="1" width="18.33203125" customWidth="1"/>
    <col min="2" max="2" width="16.5546875" customWidth="1"/>
    <col min="4" max="4" width="12.44140625" customWidth="1"/>
    <col min="5" max="5" width="11" customWidth="1"/>
    <col min="6" max="6" width="15.88671875" bestFit="1" customWidth="1"/>
    <col min="7" max="7" width="17.33203125" bestFit="1" customWidth="1"/>
    <col min="8" max="8" width="14.77734375" bestFit="1" customWidth="1"/>
    <col min="9" max="9" width="15.44140625" bestFit="1" customWidth="1"/>
    <col min="10" max="10" width="25.5546875" bestFit="1" customWidth="1"/>
    <col min="11" max="11" width="12.6640625" bestFit="1" customWidth="1"/>
    <col min="12" max="12" width="15.77734375" bestFit="1" customWidth="1"/>
    <col min="13" max="13" width="15" bestFit="1" customWidth="1"/>
    <col min="14" max="14" width="26.33203125" bestFit="1" customWidth="1"/>
    <col min="15" max="15" width="17.21875" bestFit="1" customWidth="1"/>
    <col min="40" max="40" width="13.44140625" customWidth="1"/>
  </cols>
  <sheetData>
    <row r="1" spans="1:12" x14ac:dyDescent="0.3">
      <c r="E1" s="2"/>
    </row>
    <row r="2" spans="1:12" x14ac:dyDescent="0.3">
      <c r="E2" s="2"/>
    </row>
    <row r="3" spans="1:12" x14ac:dyDescent="0.3">
      <c r="A3" t="s">
        <v>78</v>
      </c>
      <c r="B3">
        <v>3020002</v>
      </c>
      <c r="C3">
        <v>90791</v>
      </c>
      <c r="D3">
        <v>90792</v>
      </c>
      <c r="E3">
        <v>99221</v>
      </c>
      <c r="F3">
        <v>99222</v>
      </c>
      <c r="G3">
        <v>99223</v>
      </c>
      <c r="H3">
        <v>99231</v>
      </c>
      <c r="I3">
        <v>99232</v>
      </c>
      <c r="J3">
        <v>99233</v>
      </c>
      <c r="K3">
        <v>99238</v>
      </c>
      <c r="L3">
        <v>99239</v>
      </c>
    </row>
    <row r="4" spans="1:12" x14ac:dyDescent="0.3">
      <c r="A4" t="s">
        <v>45</v>
      </c>
      <c r="B4" t="s">
        <v>86</v>
      </c>
      <c r="C4" s="2">
        <v>143</v>
      </c>
      <c r="D4" s="2">
        <v>158</v>
      </c>
      <c r="E4" s="2">
        <v>102</v>
      </c>
      <c r="F4" s="2">
        <v>138</v>
      </c>
      <c r="G4" s="2">
        <v>202</v>
      </c>
      <c r="H4" s="2">
        <v>39</v>
      </c>
      <c r="I4" s="2">
        <v>72</v>
      </c>
      <c r="J4" s="2">
        <v>104</v>
      </c>
      <c r="K4" s="2">
        <v>72</v>
      </c>
      <c r="L4" s="2">
        <v>106</v>
      </c>
    </row>
    <row r="5" spans="1:12" x14ac:dyDescent="0.3">
      <c r="A5" t="s">
        <v>43</v>
      </c>
      <c r="B5" t="s">
        <v>46</v>
      </c>
      <c r="C5" t="s">
        <v>44</v>
      </c>
      <c r="D5" t="s">
        <v>44</v>
      </c>
      <c r="E5" t="s">
        <v>44</v>
      </c>
      <c r="F5" t="s">
        <v>44</v>
      </c>
      <c r="G5" t="s">
        <v>44</v>
      </c>
      <c r="H5" t="s">
        <v>44</v>
      </c>
      <c r="I5" t="s">
        <v>44</v>
      </c>
      <c r="J5" t="s">
        <v>44</v>
      </c>
      <c r="K5" t="s">
        <v>44</v>
      </c>
      <c r="L5" t="s">
        <v>44</v>
      </c>
    </row>
    <row r="6" spans="1:12" x14ac:dyDescent="0.3">
      <c r="A6" t="s">
        <v>50</v>
      </c>
      <c r="B6" t="s">
        <v>48</v>
      </c>
      <c r="C6" t="s">
        <v>51</v>
      </c>
      <c r="D6" t="s">
        <v>51</v>
      </c>
      <c r="E6" t="s">
        <v>51</v>
      </c>
      <c r="F6" t="s">
        <v>51</v>
      </c>
      <c r="G6" t="s">
        <v>51</v>
      </c>
      <c r="H6" t="s">
        <v>51</v>
      </c>
      <c r="I6" t="s">
        <v>51</v>
      </c>
      <c r="J6" t="s">
        <v>51</v>
      </c>
      <c r="K6" t="s">
        <v>51</v>
      </c>
      <c r="L6" t="s">
        <v>51</v>
      </c>
    </row>
    <row r="7" spans="1:12" x14ac:dyDescent="0.3">
      <c r="A7" t="s">
        <v>49</v>
      </c>
      <c r="B7" t="s">
        <v>71</v>
      </c>
      <c r="C7" s="2">
        <v>143</v>
      </c>
      <c r="D7" s="2">
        <v>158</v>
      </c>
      <c r="E7" s="2">
        <v>102</v>
      </c>
      <c r="F7" s="2">
        <v>138</v>
      </c>
      <c r="G7" s="2">
        <v>202</v>
      </c>
      <c r="H7" s="2">
        <v>39</v>
      </c>
      <c r="I7" s="2">
        <v>72</v>
      </c>
      <c r="J7" s="2">
        <v>104</v>
      </c>
      <c r="K7" s="2">
        <v>72</v>
      </c>
      <c r="L7" s="2">
        <v>106</v>
      </c>
    </row>
    <row r="8" spans="1:12" x14ac:dyDescent="0.3">
      <c r="A8" t="s">
        <v>27</v>
      </c>
      <c r="B8" t="s">
        <v>71</v>
      </c>
      <c r="C8" t="s">
        <v>53</v>
      </c>
      <c r="D8" t="s">
        <v>53</v>
      </c>
      <c r="E8" t="s">
        <v>53</v>
      </c>
      <c r="F8" t="s">
        <v>53</v>
      </c>
      <c r="G8" t="s">
        <v>53</v>
      </c>
      <c r="H8" t="s">
        <v>53</v>
      </c>
      <c r="I8" t="s">
        <v>53</v>
      </c>
      <c r="J8" t="s">
        <v>53</v>
      </c>
      <c r="K8" t="s">
        <v>53</v>
      </c>
      <c r="L8" t="s">
        <v>53</v>
      </c>
    </row>
    <row r="9" spans="1:12" x14ac:dyDescent="0.3">
      <c r="A9" t="s">
        <v>54</v>
      </c>
      <c r="B9" t="s">
        <v>79</v>
      </c>
      <c r="C9" t="s">
        <v>79</v>
      </c>
      <c r="D9" t="s">
        <v>79</v>
      </c>
      <c r="E9" t="s">
        <v>79</v>
      </c>
      <c r="F9" t="s">
        <v>79</v>
      </c>
      <c r="G9" t="s">
        <v>79</v>
      </c>
      <c r="H9" t="s">
        <v>79</v>
      </c>
      <c r="I9" t="s">
        <v>79</v>
      </c>
      <c r="J9" t="s">
        <v>79</v>
      </c>
      <c r="K9" t="s">
        <v>79</v>
      </c>
      <c r="L9" t="s">
        <v>79</v>
      </c>
    </row>
    <row r="10" spans="1:12" x14ac:dyDescent="0.3">
      <c r="A10" t="s">
        <v>77</v>
      </c>
      <c r="B10" t="s">
        <v>87</v>
      </c>
      <c r="C10" s="2">
        <v>143</v>
      </c>
      <c r="D10" s="2">
        <v>158</v>
      </c>
      <c r="E10" s="2">
        <v>102</v>
      </c>
      <c r="F10" s="2">
        <v>138</v>
      </c>
      <c r="G10" s="2">
        <v>202</v>
      </c>
      <c r="H10" s="2">
        <v>39</v>
      </c>
      <c r="I10" s="2">
        <v>72</v>
      </c>
      <c r="J10" s="2">
        <v>104</v>
      </c>
      <c r="K10" s="2">
        <v>72</v>
      </c>
      <c r="L10" s="2">
        <v>106</v>
      </c>
    </row>
    <row r="11" spans="1:12" x14ac:dyDescent="0.3">
      <c r="A11" t="s">
        <v>28</v>
      </c>
      <c r="B11" t="s">
        <v>56</v>
      </c>
      <c r="C11" t="s">
        <v>56</v>
      </c>
      <c r="D11" t="s">
        <v>56</v>
      </c>
      <c r="E11" t="s">
        <v>56</v>
      </c>
      <c r="F11" t="s">
        <v>56</v>
      </c>
      <c r="G11" t="s">
        <v>56</v>
      </c>
      <c r="H11" t="s">
        <v>56</v>
      </c>
      <c r="I11" t="s">
        <v>56</v>
      </c>
      <c r="J11" t="s">
        <v>56</v>
      </c>
      <c r="K11" t="s">
        <v>56</v>
      </c>
      <c r="L11" t="s">
        <v>56</v>
      </c>
    </row>
    <row r="12" spans="1:12" x14ac:dyDescent="0.3">
      <c r="A12" t="s">
        <v>59</v>
      </c>
      <c r="B12" t="s">
        <v>79</v>
      </c>
      <c r="C12" t="s">
        <v>79</v>
      </c>
      <c r="D12" t="s">
        <v>79</v>
      </c>
      <c r="E12" t="s">
        <v>79</v>
      </c>
      <c r="F12" t="s">
        <v>79</v>
      </c>
      <c r="G12" t="s">
        <v>79</v>
      </c>
      <c r="H12" t="s">
        <v>79</v>
      </c>
      <c r="I12" t="s">
        <v>79</v>
      </c>
      <c r="J12" t="s">
        <v>79</v>
      </c>
      <c r="K12" t="s">
        <v>79</v>
      </c>
      <c r="L12" t="s">
        <v>79</v>
      </c>
    </row>
    <row r="13" spans="1:12" x14ac:dyDescent="0.3">
      <c r="A13" t="s">
        <v>60</v>
      </c>
      <c r="B13" t="s">
        <v>55</v>
      </c>
      <c r="C13" t="s">
        <v>79</v>
      </c>
      <c r="D13" t="s">
        <v>79</v>
      </c>
      <c r="E13" t="s">
        <v>79</v>
      </c>
      <c r="F13" t="s">
        <v>79</v>
      </c>
      <c r="G13" t="s">
        <v>79</v>
      </c>
      <c r="H13" t="s">
        <v>79</v>
      </c>
      <c r="I13" t="s">
        <v>79</v>
      </c>
      <c r="J13" t="s">
        <v>79</v>
      </c>
      <c r="K13" t="s">
        <v>79</v>
      </c>
      <c r="L13" t="s">
        <v>79</v>
      </c>
    </row>
    <row r="14" spans="1:12" x14ac:dyDescent="0.3">
      <c r="A14" t="s">
        <v>58</v>
      </c>
      <c r="B14" t="s">
        <v>47</v>
      </c>
      <c r="C14" t="s">
        <v>80</v>
      </c>
      <c r="D14" t="s">
        <v>80</v>
      </c>
      <c r="E14" t="s">
        <v>80</v>
      </c>
      <c r="F14" t="s">
        <v>80</v>
      </c>
      <c r="G14" t="s">
        <v>80</v>
      </c>
      <c r="H14" t="s">
        <v>80</v>
      </c>
      <c r="I14" t="s">
        <v>80</v>
      </c>
      <c r="J14" t="s">
        <v>80</v>
      </c>
      <c r="K14" t="s">
        <v>80</v>
      </c>
      <c r="L14" t="s">
        <v>80</v>
      </c>
    </row>
    <row r="15" spans="1:12" x14ac:dyDescent="0.3">
      <c r="A15" t="s">
        <v>29</v>
      </c>
      <c r="B15" t="s">
        <v>47</v>
      </c>
      <c r="C15" t="s">
        <v>56</v>
      </c>
      <c r="D15" t="s">
        <v>56</v>
      </c>
      <c r="E15" t="s">
        <v>56</v>
      </c>
      <c r="F15" t="s">
        <v>56</v>
      </c>
      <c r="G15" t="s">
        <v>56</v>
      </c>
      <c r="H15" t="s">
        <v>56</v>
      </c>
      <c r="I15" t="s">
        <v>56</v>
      </c>
      <c r="J15" t="s">
        <v>56</v>
      </c>
      <c r="K15" t="s">
        <v>56</v>
      </c>
      <c r="L15" t="s">
        <v>56</v>
      </c>
    </row>
    <row r="16" spans="1:12" x14ac:dyDescent="0.3">
      <c r="A16" t="s">
        <v>61</v>
      </c>
      <c r="B16" t="s">
        <v>79</v>
      </c>
      <c r="C16" t="s">
        <v>79</v>
      </c>
      <c r="D16" t="s">
        <v>79</v>
      </c>
      <c r="E16" t="s">
        <v>79</v>
      </c>
      <c r="F16" t="s">
        <v>79</v>
      </c>
      <c r="G16" t="s">
        <v>79</v>
      </c>
      <c r="H16" t="s">
        <v>79</v>
      </c>
      <c r="I16" t="s">
        <v>79</v>
      </c>
      <c r="J16" t="s">
        <v>79</v>
      </c>
      <c r="K16" t="s">
        <v>79</v>
      </c>
      <c r="L16" t="s">
        <v>79</v>
      </c>
    </row>
    <row r="17" spans="1:12" x14ac:dyDescent="0.3">
      <c r="A17" t="s">
        <v>30</v>
      </c>
      <c r="B17" t="s">
        <v>56</v>
      </c>
      <c r="C17" t="s">
        <v>56</v>
      </c>
      <c r="D17" t="s">
        <v>56</v>
      </c>
      <c r="E17" t="s">
        <v>56</v>
      </c>
      <c r="F17" t="s">
        <v>56</v>
      </c>
      <c r="G17" t="s">
        <v>56</v>
      </c>
      <c r="H17" t="s">
        <v>56</v>
      </c>
      <c r="I17" t="s">
        <v>56</v>
      </c>
      <c r="J17" t="s">
        <v>56</v>
      </c>
      <c r="K17" t="s">
        <v>56</v>
      </c>
      <c r="L17" t="s">
        <v>56</v>
      </c>
    </row>
    <row r="18" spans="1:12" x14ac:dyDescent="0.3">
      <c r="A18" t="s">
        <v>62</v>
      </c>
      <c r="B18" t="s">
        <v>56</v>
      </c>
      <c r="C18" t="s">
        <v>56</v>
      </c>
      <c r="D18" t="s">
        <v>56</v>
      </c>
      <c r="E18" t="s">
        <v>56</v>
      </c>
      <c r="F18" t="s">
        <v>56</v>
      </c>
      <c r="G18" t="s">
        <v>56</v>
      </c>
      <c r="H18" t="s">
        <v>56</v>
      </c>
      <c r="I18" t="s">
        <v>56</v>
      </c>
      <c r="J18" t="s">
        <v>56</v>
      </c>
      <c r="K18" t="s">
        <v>56</v>
      </c>
      <c r="L18" t="s">
        <v>56</v>
      </c>
    </row>
    <row r="19" spans="1:12" x14ac:dyDescent="0.3">
      <c r="A19" t="s">
        <v>31</v>
      </c>
      <c r="B19" t="s">
        <v>79</v>
      </c>
      <c r="C19" t="s">
        <v>79</v>
      </c>
      <c r="D19" t="s">
        <v>79</v>
      </c>
      <c r="E19" t="s">
        <v>79</v>
      </c>
      <c r="F19" t="s">
        <v>79</v>
      </c>
      <c r="G19" t="s">
        <v>79</v>
      </c>
      <c r="H19" t="s">
        <v>79</v>
      </c>
      <c r="I19" t="s">
        <v>79</v>
      </c>
      <c r="J19" t="s">
        <v>79</v>
      </c>
      <c r="K19" t="s">
        <v>79</v>
      </c>
      <c r="L19" t="s">
        <v>79</v>
      </c>
    </row>
    <row r="20" spans="1:12" x14ac:dyDescent="0.3">
      <c r="A20" t="s">
        <v>92</v>
      </c>
      <c r="B20" t="s">
        <v>94</v>
      </c>
      <c r="C20" t="s">
        <v>94</v>
      </c>
      <c r="D20" t="s">
        <v>94</v>
      </c>
      <c r="E20" t="s">
        <v>94</v>
      </c>
      <c r="F20" t="s">
        <v>94</v>
      </c>
      <c r="G20" t="s">
        <v>94</v>
      </c>
      <c r="H20" t="s">
        <v>94</v>
      </c>
      <c r="I20" t="s">
        <v>94</v>
      </c>
      <c r="J20" t="s">
        <v>94</v>
      </c>
      <c r="K20" t="s">
        <v>94</v>
      </c>
      <c r="L20" t="s">
        <v>94</v>
      </c>
    </row>
    <row r="21" spans="1:12" x14ac:dyDescent="0.3">
      <c r="A21" t="s">
        <v>93</v>
      </c>
      <c r="B21" t="s">
        <v>56</v>
      </c>
      <c r="C21" t="s">
        <v>56</v>
      </c>
      <c r="D21" t="s">
        <v>56</v>
      </c>
      <c r="E21" t="s">
        <v>56</v>
      </c>
      <c r="F21" t="s">
        <v>56</v>
      </c>
      <c r="G21" t="s">
        <v>56</v>
      </c>
      <c r="H21" t="s">
        <v>56</v>
      </c>
      <c r="I21" t="s">
        <v>56</v>
      </c>
      <c r="J21" t="s">
        <v>56</v>
      </c>
      <c r="K21" t="s">
        <v>56</v>
      </c>
      <c r="L21" t="s">
        <v>56</v>
      </c>
    </row>
    <row r="22" spans="1:12" x14ac:dyDescent="0.3">
      <c r="A22" t="s">
        <v>76</v>
      </c>
      <c r="B22" t="s">
        <v>52</v>
      </c>
      <c r="C22" t="s">
        <v>79</v>
      </c>
      <c r="D22" t="s">
        <v>79</v>
      </c>
      <c r="E22" t="s">
        <v>79</v>
      </c>
      <c r="F22" t="s">
        <v>79</v>
      </c>
      <c r="G22" t="s">
        <v>79</v>
      </c>
      <c r="H22" t="s">
        <v>79</v>
      </c>
      <c r="I22" t="s">
        <v>79</v>
      </c>
      <c r="J22" t="s">
        <v>79</v>
      </c>
      <c r="K22" t="s">
        <v>79</v>
      </c>
      <c r="L22" t="s">
        <v>79</v>
      </c>
    </row>
    <row r="23" spans="1:12" x14ac:dyDescent="0.3">
      <c r="A23" t="s">
        <v>32</v>
      </c>
      <c r="B23" t="s">
        <v>56</v>
      </c>
      <c r="C23" t="s">
        <v>56</v>
      </c>
      <c r="D23" t="s">
        <v>56</v>
      </c>
      <c r="E23" t="s">
        <v>56</v>
      </c>
      <c r="F23" t="s">
        <v>56</v>
      </c>
      <c r="G23" t="s">
        <v>56</v>
      </c>
      <c r="H23" t="s">
        <v>56</v>
      </c>
      <c r="I23" t="s">
        <v>56</v>
      </c>
      <c r="J23" t="s">
        <v>56</v>
      </c>
      <c r="K23" t="s">
        <v>56</v>
      </c>
      <c r="L23" t="s">
        <v>56</v>
      </c>
    </row>
    <row r="24" spans="1:12" x14ac:dyDescent="0.3">
      <c r="A24" t="s">
        <v>63</v>
      </c>
      <c r="B24" t="s">
        <v>64</v>
      </c>
      <c r="C24" t="s">
        <v>65</v>
      </c>
      <c r="D24" t="s">
        <v>65</v>
      </c>
      <c r="E24" t="s">
        <v>65</v>
      </c>
      <c r="F24" t="s">
        <v>65</v>
      </c>
      <c r="G24" t="s">
        <v>65</v>
      </c>
      <c r="H24" t="s">
        <v>65</v>
      </c>
      <c r="I24" t="s">
        <v>65</v>
      </c>
      <c r="J24" t="s">
        <v>65</v>
      </c>
      <c r="K24" t="s">
        <v>65</v>
      </c>
      <c r="L24" t="s">
        <v>65</v>
      </c>
    </row>
    <row r="25" spans="1:12" x14ac:dyDescent="0.3">
      <c r="A25" t="s">
        <v>33</v>
      </c>
      <c r="B25" t="s">
        <v>65</v>
      </c>
      <c r="C25" t="s">
        <v>65</v>
      </c>
      <c r="D25" t="s">
        <v>65</v>
      </c>
      <c r="E25" t="s">
        <v>65</v>
      </c>
      <c r="F25" t="s">
        <v>65</v>
      </c>
      <c r="G25" t="s">
        <v>65</v>
      </c>
      <c r="H25" t="s">
        <v>65</v>
      </c>
      <c r="I25" t="s">
        <v>65</v>
      </c>
      <c r="J25" t="s">
        <v>65</v>
      </c>
      <c r="K25" t="s">
        <v>65</v>
      </c>
      <c r="L25" t="s">
        <v>65</v>
      </c>
    </row>
    <row r="26" spans="1:12" x14ac:dyDescent="0.3">
      <c r="A26" t="s">
        <v>66</v>
      </c>
      <c r="B26" t="s">
        <v>67</v>
      </c>
      <c r="C26" t="s">
        <v>67</v>
      </c>
      <c r="D26" t="s">
        <v>67</v>
      </c>
      <c r="E26" t="s">
        <v>67</v>
      </c>
      <c r="F26" t="s">
        <v>67</v>
      </c>
      <c r="G26" t="s">
        <v>67</v>
      </c>
      <c r="H26" t="s">
        <v>67</v>
      </c>
      <c r="I26" t="s">
        <v>67</v>
      </c>
      <c r="J26" t="s">
        <v>67</v>
      </c>
      <c r="K26" t="s">
        <v>67</v>
      </c>
      <c r="L26" t="s">
        <v>67</v>
      </c>
    </row>
    <row r="27" spans="1:12" x14ac:dyDescent="0.3">
      <c r="A27" t="s">
        <v>42</v>
      </c>
      <c r="B27" t="s">
        <v>56</v>
      </c>
      <c r="C27" t="s">
        <v>56</v>
      </c>
      <c r="D27" t="s">
        <v>56</v>
      </c>
      <c r="E27" t="s">
        <v>56</v>
      </c>
      <c r="F27" t="s">
        <v>56</v>
      </c>
      <c r="G27" t="s">
        <v>56</v>
      </c>
      <c r="H27" t="s">
        <v>56</v>
      </c>
      <c r="I27" t="s">
        <v>56</v>
      </c>
      <c r="J27" t="s">
        <v>56</v>
      </c>
      <c r="K27" t="s">
        <v>56</v>
      </c>
      <c r="L27" t="s">
        <v>56</v>
      </c>
    </row>
    <row r="28" spans="1:12" x14ac:dyDescent="0.3">
      <c r="A28" t="s">
        <v>68</v>
      </c>
      <c r="B28" t="s">
        <v>46</v>
      </c>
      <c r="C28" t="s">
        <v>56</v>
      </c>
      <c r="D28" t="s">
        <v>56</v>
      </c>
      <c r="E28" t="s">
        <v>56</v>
      </c>
      <c r="F28" t="s">
        <v>56</v>
      </c>
      <c r="G28" t="s">
        <v>56</v>
      </c>
      <c r="H28" t="s">
        <v>56</v>
      </c>
      <c r="I28" t="s">
        <v>56</v>
      </c>
      <c r="J28" t="s">
        <v>56</v>
      </c>
      <c r="K28" t="s">
        <v>56</v>
      </c>
      <c r="L28" t="s">
        <v>56</v>
      </c>
    </row>
    <row r="29" spans="1:12" x14ac:dyDescent="0.3">
      <c r="A29" t="s">
        <v>34</v>
      </c>
      <c r="B29" t="s">
        <v>56</v>
      </c>
      <c r="C29" t="s">
        <v>56</v>
      </c>
      <c r="D29" t="s">
        <v>56</v>
      </c>
      <c r="E29" t="s">
        <v>56</v>
      </c>
      <c r="F29" t="s">
        <v>56</v>
      </c>
      <c r="G29" t="s">
        <v>56</v>
      </c>
      <c r="H29" t="s">
        <v>56</v>
      </c>
      <c r="I29" t="s">
        <v>56</v>
      </c>
      <c r="J29" t="s">
        <v>56</v>
      </c>
      <c r="K29" t="s">
        <v>56</v>
      </c>
      <c r="L29" t="s">
        <v>56</v>
      </c>
    </row>
    <row r="30" spans="1:12" x14ac:dyDescent="0.3">
      <c r="A30" t="s">
        <v>35</v>
      </c>
      <c r="B30" t="s">
        <v>56</v>
      </c>
      <c r="C30" t="s">
        <v>56</v>
      </c>
      <c r="D30" t="s">
        <v>56</v>
      </c>
      <c r="E30" t="s">
        <v>56</v>
      </c>
      <c r="F30" t="s">
        <v>56</v>
      </c>
      <c r="G30" t="s">
        <v>56</v>
      </c>
      <c r="H30" t="s">
        <v>56</v>
      </c>
      <c r="I30" t="s">
        <v>56</v>
      </c>
      <c r="J30" t="s">
        <v>56</v>
      </c>
      <c r="K30" t="s">
        <v>56</v>
      </c>
      <c r="L30" t="s">
        <v>56</v>
      </c>
    </row>
    <row r="31" spans="1:12" x14ac:dyDescent="0.3">
      <c r="A31" t="s">
        <v>36</v>
      </c>
      <c r="B31" t="s">
        <v>79</v>
      </c>
      <c r="C31" t="s">
        <v>79</v>
      </c>
      <c r="D31" t="s">
        <v>79</v>
      </c>
      <c r="E31" t="s">
        <v>79</v>
      </c>
      <c r="F31" t="s">
        <v>79</v>
      </c>
      <c r="G31" t="s">
        <v>79</v>
      </c>
      <c r="H31" t="s">
        <v>79</v>
      </c>
      <c r="I31" t="s">
        <v>79</v>
      </c>
      <c r="J31" t="s">
        <v>79</v>
      </c>
      <c r="K31" t="s">
        <v>79</v>
      </c>
      <c r="L31" t="s">
        <v>79</v>
      </c>
    </row>
    <row r="32" spans="1:12" x14ac:dyDescent="0.3">
      <c r="A32" t="s">
        <v>69</v>
      </c>
      <c r="B32" t="s">
        <v>79</v>
      </c>
      <c r="C32" t="s">
        <v>79</v>
      </c>
      <c r="D32" t="s">
        <v>79</v>
      </c>
      <c r="E32" t="s">
        <v>79</v>
      </c>
      <c r="F32" t="s">
        <v>79</v>
      </c>
      <c r="G32" t="s">
        <v>79</v>
      </c>
      <c r="H32" t="s">
        <v>79</v>
      </c>
      <c r="I32" t="s">
        <v>79</v>
      </c>
      <c r="J32" t="s">
        <v>79</v>
      </c>
      <c r="K32" t="s">
        <v>79</v>
      </c>
      <c r="L32" t="s">
        <v>79</v>
      </c>
    </row>
    <row r="33" spans="1:12" x14ac:dyDescent="0.3">
      <c r="A33" t="s">
        <v>70</v>
      </c>
      <c r="B33" t="s">
        <v>71</v>
      </c>
      <c r="C33" s="2">
        <v>143</v>
      </c>
      <c r="D33" s="2">
        <v>158</v>
      </c>
      <c r="E33" s="2">
        <v>102</v>
      </c>
      <c r="F33" s="2">
        <v>138</v>
      </c>
      <c r="G33" s="2">
        <v>202</v>
      </c>
      <c r="H33" s="2">
        <v>39</v>
      </c>
      <c r="I33" s="2">
        <v>72</v>
      </c>
      <c r="J33" s="2">
        <v>104</v>
      </c>
      <c r="K33" s="2">
        <v>72</v>
      </c>
      <c r="L33" s="2">
        <v>106</v>
      </c>
    </row>
    <row r="34" spans="1:12" x14ac:dyDescent="0.3">
      <c r="A34" t="s">
        <v>37</v>
      </c>
      <c r="B34" t="s">
        <v>56</v>
      </c>
      <c r="C34" t="s">
        <v>56</v>
      </c>
      <c r="D34" t="s">
        <v>56</v>
      </c>
      <c r="E34" t="s">
        <v>56</v>
      </c>
      <c r="F34" t="s">
        <v>56</v>
      </c>
      <c r="G34" t="s">
        <v>56</v>
      </c>
      <c r="H34" t="s">
        <v>56</v>
      </c>
      <c r="I34" t="s">
        <v>56</v>
      </c>
      <c r="J34" t="s">
        <v>56</v>
      </c>
      <c r="K34" t="s">
        <v>56</v>
      </c>
      <c r="L34" t="s">
        <v>56</v>
      </c>
    </row>
    <row r="35" spans="1:12" x14ac:dyDescent="0.3">
      <c r="A35" t="s">
        <v>72</v>
      </c>
      <c r="B35" t="s">
        <v>79</v>
      </c>
      <c r="C35" t="s">
        <v>79</v>
      </c>
      <c r="D35" t="s">
        <v>79</v>
      </c>
      <c r="E35" t="s">
        <v>79</v>
      </c>
      <c r="F35" t="s">
        <v>79</v>
      </c>
      <c r="G35" t="s">
        <v>79</v>
      </c>
      <c r="H35" t="s">
        <v>79</v>
      </c>
      <c r="I35" t="s">
        <v>79</v>
      </c>
      <c r="J35" t="s">
        <v>79</v>
      </c>
      <c r="K35" t="s">
        <v>79</v>
      </c>
      <c r="L35" t="s">
        <v>79</v>
      </c>
    </row>
    <row r="36" spans="1:12" x14ac:dyDescent="0.3">
      <c r="A36" t="s">
        <v>73</v>
      </c>
      <c r="B36" t="s">
        <v>74</v>
      </c>
      <c r="C36" t="s">
        <v>75</v>
      </c>
      <c r="D36" t="s">
        <v>75</v>
      </c>
      <c r="E36" t="s">
        <v>75</v>
      </c>
      <c r="F36" t="s">
        <v>75</v>
      </c>
      <c r="G36" t="s">
        <v>75</v>
      </c>
      <c r="H36" t="s">
        <v>75</v>
      </c>
      <c r="I36" t="s">
        <v>75</v>
      </c>
      <c r="J36" t="s">
        <v>75</v>
      </c>
      <c r="K36" t="s">
        <v>75</v>
      </c>
      <c r="L36" t="s">
        <v>75</v>
      </c>
    </row>
    <row r="37" spans="1:12" x14ac:dyDescent="0.3">
      <c r="A37" t="s">
        <v>38</v>
      </c>
      <c r="B37" t="s">
        <v>56</v>
      </c>
      <c r="C37" t="s">
        <v>56</v>
      </c>
      <c r="D37" t="s">
        <v>56</v>
      </c>
      <c r="E37" t="s">
        <v>56</v>
      </c>
      <c r="F37" t="s">
        <v>56</v>
      </c>
      <c r="G37" t="s">
        <v>56</v>
      </c>
      <c r="H37" t="s">
        <v>56</v>
      </c>
      <c r="I37" t="s">
        <v>56</v>
      </c>
      <c r="J37" t="s">
        <v>56</v>
      </c>
      <c r="K37" t="s">
        <v>56</v>
      </c>
      <c r="L37" t="s">
        <v>56</v>
      </c>
    </row>
    <row r="38" spans="1:12" x14ac:dyDescent="0.3">
      <c r="A38" t="s">
        <v>39</v>
      </c>
      <c r="B38" t="s">
        <v>56</v>
      </c>
      <c r="C38" t="s">
        <v>56</v>
      </c>
      <c r="D38" t="s">
        <v>56</v>
      </c>
      <c r="E38" t="s">
        <v>56</v>
      </c>
      <c r="F38" t="s">
        <v>56</v>
      </c>
      <c r="G38" t="s">
        <v>56</v>
      </c>
      <c r="H38" t="s">
        <v>56</v>
      </c>
      <c r="I38" t="s">
        <v>56</v>
      </c>
      <c r="J38" t="s">
        <v>56</v>
      </c>
      <c r="K38" t="s">
        <v>56</v>
      </c>
      <c r="L38" t="s">
        <v>56</v>
      </c>
    </row>
    <row r="39" spans="1:12" x14ac:dyDescent="0.3">
      <c r="A39" t="s">
        <v>89</v>
      </c>
      <c r="B39" t="s">
        <v>48</v>
      </c>
      <c r="C39" s="2">
        <v>143</v>
      </c>
      <c r="D39" s="2">
        <v>158</v>
      </c>
      <c r="E39" s="2">
        <v>102</v>
      </c>
      <c r="F39" s="2">
        <v>138</v>
      </c>
      <c r="G39" s="2">
        <v>202</v>
      </c>
      <c r="H39" s="2">
        <v>39</v>
      </c>
      <c r="I39" s="2">
        <v>72</v>
      </c>
      <c r="J39" s="2">
        <v>104</v>
      </c>
      <c r="K39" s="2">
        <v>72</v>
      </c>
      <c r="L39" s="2">
        <v>106</v>
      </c>
    </row>
    <row r="40" spans="1:12" x14ac:dyDescent="0.3">
      <c r="A40" t="s">
        <v>90</v>
      </c>
      <c r="B40" t="s">
        <v>56</v>
      </c>
      <c r="C40" t="s">
        <v>56</v>
      </c>
      <c r="D40" t="s">
        <v>56</v>
      </c>
      <c r="E40" t="s">
        <v>56</v>
      </c>
      <c r="F40" t="s">
        <v>56</v>
      </c>
      <c r="G40" t="s">
        <v>56</v>
      </c>
      <c r="H40" t="s">
        <v>56</v>
      </c>
      <c r="I40" t="s">
        <v>56</v>
      </c>
      <c r="J40" t="s">
        <v>56</v>
      </c>
      <c r="K40" t="s">
        <v>56</v>
      </c>
      <c r="L40" t="s">
        <v>56</v>
      </c>
    </row>
    <row r="41" spans="1:12" x14ac:dyDescent="0.3">
      <c r="A41" t="s">
        <v>88</v>
      </c>
      <c r="B41" t="s">
        <v>85</v>
      </c>
      <c r="C41" t="s">
        <v>85</v>
      </c>
      <c r="D41" t="s">
        <v>85</v>
      </c>
      <c r="E41" t="s">
        <v>85</v>
      </c>
      <c r="F41" t="s">
        <v>85</v>
      </c>
      <c r="G41" t="s">
        <v>85</v>
      </c>
      <c r="H41" t="s">
        <v>85</v>
      </c>
      <c r="I41" t="s">
        <v>85</v>
      </c>
      <c r="J41" t="s">
        <v>85</v>
      </c>
      <c r="K41" t="s">
        <v>85</v>
      </c>
      <c r="L41" t="s">
        <v>85</v>
      </c>
    </row>
    <row r="42" spans="1:12" x14ac:dyDescent="0.3">
      <c r="A42" t="s">
        <v>91</v>
      </c>
      <c r="B42" t="s">
        <v>56</v>
      </c>
      <c r="C42" t="s">
        <v>85</v>
      </c>
      <c r="D42" t="s">
        <v>85</v>
      </c>
      <c r="E42" t="s">
        <v>85</v>
      </c>
      <c r="F42" t="s">
        <v>85</v>
      </c>
      <c r="G42" t="s">
        <v>85</v>
      </c>
      <c r="H42" t="s">
        <v>85</v>
      </c>
      <c r="I42" t="s">
        <v>85</v>
      </c>
      <c r="J42" t="s">
        <v>85</v>
      </c>
      <c r="K42" t="s">
        <v>85</v>
      </c>
      <c r="L42" t="s">
        <v>85</v>
      </c>
    </row>
    <row r="43" spans="1:12" x14ac:dyDescent="0.3">
      <c r="A43" t="s">
        <v>40</v>
      </c>
      <c r="B43" s="2">
        <v>1800</v>
      </c>
      <c r="C43" s="2">
        <v>209</v>
      </c>
      <c r="D43" s="2">
        <v>231</v>
      </c>
      <c r="E43" s="2">
        <v>110</v>
      </c>
      <c r="F43" s="2">
        <v>172</v>
      </c>
      <c r="G43" s="2">
        <v>240</v>
      </c>
      <c r="H43" s="2">
        <v>74</v>
      </c>
      <c r="I43" s="2">
        <v>86</v>
      </c>
      <c r="J43" s="2">
        <v>119</v>
      </c>
      <c r="K43" s="2">
        <v>106</v>
      </c>
      <c r="L43" s="2">
        <v>186</v>
      </c>
    </row>
    <row r="208" spans="2:2" x14ac:dyDescent="0.3">
      <c r="B208">
        <v>97110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94A3F-FAB5-44DD-A2B0-720202689969}">
  <dimension ref="A1:K24"/>
  <sheetViews>
    <sheetView tabSelected="1" workbookViewId="0">
      <selection activeCell="C28" sqref="C28"/>
    </sheetView>
  </sheetViews>
  <sheetFormatPr defaultRowHeight="14.4" x14ac:dyDescent="0.3"/>
  <cols>
    <col min="2" max="2" width="34.44140625" customWidth="1"/>
    <col min="3" max="3" width="21.88671875" customWidth="1"/>
    <col min="4" max="4" width="34" customWidth="1"/>
    <col min="5" max="5" width="3.5546875" customWidth="1"/>
    <col min="6" max="6" width="18.5546875" customWidth="1"/>
    <col min="7" max="7" width="20.109375" style="3" customWidth="1"/>
    <col min="8" max="8" width="20.77734375" style="3" customWidth="1"/>
    <col min="9" max="9" width="21.44140625" style="3" customWidth="1"/>
  </cols>
  <sheetData>
    <row r="1" spans="1:11" x14ac:dyDescent="0.3">
      <c r="A1" s="4"/>
      <c r="B1" s="4"/>
      <c r="C1" s="4"/>
      <c r="D1" s="4"/>
      <c r="E1" s="4"/>
      <c r="F1" s="4"/>
      <c r="G1" s="5"/>
      <c r="H1" s="5"/>
      <c r="I1" s="5"/>
      <c r="J1" s="4"/>
    </row>
    <row r="2" spans="1:11" ht="29.4" customHeight="1" x14ac:dyDescent="0.4">
      <c r="A2" s="4"/>
      <c r="B2" s="4"/>
      <c r="C2" s="4"/>
      <c r="D2" s="15" t="s">
        <v>41</v>
      </c>
      <c r="E2" s="15"/>
      <c r="F2" s="15"/>
      <c r="G2" s="15"/>
      <c r="H2" s="5"/>
      <c r="I2" s="5"/>
      <c r="J2" s="4"/>
    </row>
    <row r="3" spans="1:11" x14ac:dyDescent="0.3">
      <c r="A3" s="4"/>
      <c r="B3" s="4"/>
      <c r="C3" s="4"/>
      <c r="D3" s="4"/>
      <c r="E3" s="4"/>
      <c r="F3" s="4"/>
      <c r="G3" s="5"/>
      <c r="H3" s="5"/>
      <c r="I3" s="5"/>
      <c r="J3" s="4"/>
    </row>
    <row r="4" spans="1:11" x14ac:dyDescent="0.3">
      <c r="A4" s="4"/>
      <c r="B4" s="4"/>
      <c r="C4" s="4"/>
      <c r="D4" s="4"/>
      <c r="E4" s="4"/>
      <c r="F4" s="4"/>
      <c r="G4" s="5"/>
      <c r="H4" s="5"/>
      <c r="I4" s="5"/>
      <c r="J4" s="4"/>
    </row>
    <row r="5" spans="1:11" x14ac:dyDescent="0.3">
      <c r="A5" s="4"/>
      <c r="B5" s="4"/>
      <c r="C5" s="4"/>
      <c r="D5" s="16" t="s">
        <v>70</v>
      </c>
      <c r="E5" s="16"/>
      <c r="F5" s="16"/>
      <c r="G5" s="16"/>
      <c r="H5" s="14" t="s">
        <v>57</v>
      </c>
      <c r="I5" s="5"/>
      <c r="J5" s="4"/>
    </row>
    <row r="6" spans="1:11" x14ac:dyDescent="0.3">
      <c r="A6" s="4"/>
      <c r="B6" s="4"/>
      <c r="C6" s="4"/>
      <c r="D6" s="4"/>
      <c r="E6" s="4"/>
      <c r="F6" s="4"/>
      <c r="G6" s="5"/>
      <c r="H6" s="5"/>
      <c r="I6" s="5"/>
      <c r="J6" s="4"/>
    </row>
    <row r="7" spans="1:11" x14ac:dyDescent="0.3">
      <c r="A7" s="4"/>
      <c r="B7" s="4"/>
      <c r="C7" s="4"/>
      <c r="D7" s="4"/>
      <c r="E7" s="4"/>
      <c r="F7" s="4"/>
      <c r="G7" s="5"/>
      <c r="H7" s="5"/>
      <c r="I7" s="5"/>
      <c r="J7" s="4"/>
    </row>
    <row r="8" spans="1:11" ht="43.2" x14ac:dyDescent="0.3">
      <c r="A8" s="4"/>
      <c r="B8" s="12" t="s">
        <v>3</v>
      </c>
      <c r="C8" s="12" t="s">
        <v>4</v>
      </c>
      <c r="D8" s="12" t="s">
        <v>5</v>
      </c>
      <c r="E8" s="7"/>
      <c r="F8" s="12" t="s">
        <v>0</v>
      </c>
      <c r="G8" s="13" t="s">
        <v>1</v>
      </c>
      <c r="H8" s="13" t="s">
        <v>2</v>
      </c>
      <c r="I8" s="13" t="s">
        <v>6</v>
      </c>
      <c r="J8" s="8"/>
      <c r="K8" s="1"/>
    </row>
    <row r="9" spans="1:11" ht="43.2" x14ac:dyDescent="0.3">
      <c r="A9" s="4"/>
      <c r="B9" s="6" t="s">
        <v>7</v>
      </c>
      <c r="C9" s="9" t="s">
        <v>20</v>
      </c>
      <c r="D9" s="9" t="str">
        <f>IF(ISERROR(INDEX('Price-Transparency-Geneva'!$A$3:$L$43,MATCH('SHOPPABLE SERVICES'!$D$5,'Price-Transparency-Geneva'!$A$3:$A$43,0),2)),0,INDEX('Price-Transparency-Geneva'!$A$3:$L$43,MATCH('SHOPPABLE SERVICES'!$D$5,'Price-Transparency-Geneva'!$A$3:$A$43,0),2))</f>
        <v>$927 Per Diem</v>
      </c>
      <c r="E9" s="10"/>
      <c r="F9" s="11">
        <v>3000</v>
      </c>
      <c r="G9" s="11">
        <f>F9*0.6</f>
        <v>1800</v>
      </c>
      <c r="H9" s="11">
        <v>900</v>
      </c>
      <c r="I9" s="11">
        <v>1661.84</v>
      </c>
      <c r="J9" s="4"/>
    </row>
    <row r="10" spans="1:11" ht="28.8" x14ac:dyDescent="0.3">
      <c r="A10" s="4"/>
      <c r="B10" s="6" t="s">
        <v>8</v>
      </c>
      <c r="C10" s="9" t="s">
        <v>16</v>
      </c>
      <c r="D10" s="9">
        <f>IF(ISERROR(INDEX('Price-Transparency-Geneva'!$A$3:$L$43,MATCH('SHOPPABLE SERVICES'!$D$5,'Price-Transparency-Geneva'!$A$3:$A$43,0),3)),0,INDEX('Price-Transparency-Geneva'!$A$3:$L$43,MATCH('SHOPPABLE SERVICES'!$D$5,'Price-Transparency-Geneva'!$A$3:$A$43,0),3))</f>
        <v>143</v>
      </c>
      <c r="E10" s="4"/>
      <c r="F10" s="11">
        <v>298</v>
      </c>
      <c r="G10" s="11">
        <f>F10*0.6</f>
        <v>178.79999999999998</v>
      </c>
      <c r="H10" s="11">
        <v>131</v>
      </c>
      <c r="I10" s="11">
        <v>180.18</v>
      </c>
      <c r="J10" s="4"/>
    </row>
    <row r="11" spans="1:11" ht="28.8" x14ac:dyDescent="0.3">
      <c r="A11" s="4"/>
      <c r="B11" s="6" t="s">
        <v>9</v>
      </c>
      <c r="C11" s="9" t="s">
        <v>17</v>
      </c>
      <c r="D11" s="9">
        <f>IF(ISERROR(INDEX('Price-Transparency-Geneva'!$A$3:$L$43,MATCH('SHOPPABLE SERVICES'!$D$5,'Price-Transparency-Geneva'!$A$3:$A$43,0),4)),0,INDEX('Price-Transparency-Geneva'!$A$3:$L$43,MATCH('SHOPPABLE SERVICES'!$D$5,'Price-Transparency-Geneva'!$A$3:$A$43,0),4))</f>
        <v>158</v>
      </c>
      <c r="E11" s="4"/>
      <c r="F11" s="11">
        <v>330</v>
      </c>
      <c r="G11" s="11">
        <f t="shared" ref="G11:G19" si="0">F11*0.6</f>
        <v>198</v>
      </c>
      <c r="H11" s="11">
        <v>144</v>
      </c>
      <c r="I11" s="11">
        <v>199.08</v>
      </c>
      <c r="J11" s="4"/>
    </row>
    <row r="12" spans="1:11" x14ac:dyDescent="0.3">
      <c r="A12" s="4"/>
      <c r="B12" s="6" t="s">
        <v>10</v>
      </c>
      <c r="C12" s="9" t="s">
        <v>18</v>
      </c>
      <c r="D12" s="9">
        <f>IF(ISERROR(INDEX('Price-Transparency-Geneva'!$A$3:$L$43,MATCH('SHOPPABLE SERVICES'!$D$5,'Price-Transparency-Geneva'!$A$3:$A$43,0),5)),0,INDEX('Price-Transparency-Geneva'!$A$3:$L$43,MATCH('SHOPPABLE SERVICES'!$D$5,'Price-Transparency-Geneva'!$A$3:$A$43,0),5))</f>
        <v>102</v>
      </c>
      <c r="E12" s="4"/>
      <c r="F12" s="11">
        <v>157</v>
      </c>
      <c r="G12" s="11">
        <f t="shared" si="0"/>
        <v>94.2</v>
      </c>
      <c r="H12" s="11">
        <v>31</v>
      </c>
      <c r="I12" s="11">
        <v>128.52000000000001</v>
      </c>
      <c r="J12" s="4"/>
    </row>
    <row r="13" spans="1:11" x14ac:dyDescent="0.3">
      <c r="A13" s="4"/>
      <c r="B13" s="6" t="s">
        <v>10</v>
      </c>
      <c r="C13" s="9" t="s">
        <v>19</v>
      </c>
      <c r="D13" s="9">
        <f>IF(ISERROR(INDEX('Price-Transparency-Geneva'!$A$3:$L$43,MATCH('SHOPPABLE SERVICES'!$D$5,'Price-Transparency-Geneva'!$A$3:$A$43,0),6)),0,INDEX('Price-Transparency-Geneva'!$A$3:$L$43,MATCH('SHOPPABLE SERVICES'!$D$5,'Price-Transparency-Geneva'!$A$3:$A$43,0),6))</f>
        <v>138</v>
      </c>
      <c r="E13" s="4"/>
      <c r="F13" s="11">
        <v>245</v>
      </c>
      <c r="G13" s="11">
        <f t="shared" si="0"/>
        <v>147</v>
      </c>
      <c r="H13" s="11">
        <v>56</v>
      </c>
      <c r="I13" s="11">
        <v>173.88</v>
      </c>
      <c r="J13" s="4"/>
    </row>
    <row r="14" spans="1:11" x14ac:dyDescent="0.3">
      <c r="A14" s="4"/>
      <c r="B14" s="6" t="s">
        <v>10</v>
      </c>
      <c r="C14" s="9" t="s">
        <v>21</v>
      </c>
      <c r="D14" s="9">
        <f>IF(ISERROR(INDEX('Price-Transparency-Geneva'!$A$3:$L$43,MATCH('SHOPPABLE SERVICES'!$D$5,'Price-Transparency-Geneva'!$A$3:$A$43,0),7)),0,INDEX('Price-Transparency-Geneva'!$A$3:$L$43,MATCH('SHOPPABLE SERVICES'!$D$5,'Price-Transparency-Geneva'!$A$3:$A$43,0),7))</f>
        <v>202</v>
      </c>
      <c r="E14" s="4"/>
      <c r="F14" s="11">
        <v>343</v>
      </c>
      <c r="G14" s="11">
        <f t="shared" si="0"/>
        <v>205.79999999999998</v>
      </c>
      <c r="H14" s="11">
        <v>69</v>
      </c>
      <c r="I14" s="11">
        <v>254.52</v>
      </c>
      <c r="J14" s="4"/>
    </row>
    <row r="15" spans="1:11" x14ac:dyDescent="0.3">
      <c r="A15" s="4"/>
      <c r="B15" s="6" t="s">
        <v>11</v>
      </c>
      <c r="C15" s="9" t="s">
        <v>22</v>
      </c>
      <c r="D15" s="9">
        <f>IF(ISERROR(INDEX('Price-Transparency-Geneva'!$A$3:$L$43,MATCH('SHOPPABLE SERVICES'!$D$5,'Price-Transparency-Geneva'!$A$3:$A$43,0),8)),0,INDEX('Price-Transparency-Geneva'!$A$3:$L$43,MATCH('SHOPPABLE SERVICES'!$D$5,'Price-Transparency-Geneva'!$A$3:$A$43,0),8))</f>
        <v>39</v>
      </c>
      <c r="E15" s="4"/>
      <c r="F15" s="11">
        <v>105</v>
      </c>
      <c r="G15" s="11">
        <f t="shared" si="0"/>
        <v>63</v>
      </c>
      <c r="H15" s="11">
        <v>17</v>
      </c>
      <c r="I15" s="11">
        <v>49.14</v>
      </c>
      <c r="J15" s="4"/>
    </row>
    <row r="16" spans="1:11" x14ac:dyDescent="0.3">
      <c r="A16" s="4"/>
      <c r="B16" s="6" t="s">
        <v>12</v>
      </c>
      <c r="C16" s="9" t="s">
        <v>23</v>
      </c>
      <c r="D16" s="9">
        <f>IF(ISERROR(INDEX('Price-Transparency-Geneva'!$A$3:$L$43,MATCH('SHOPPABLE SERVICES'!$D$5,'Price-Transparency-Geneva'!$A$3:$A$43,0),9)),0,INDEX('Price-Transparency-Geneva'!$A$3:$L$43,MATCH('SHOPPABLE SERVICES'!$D$5,'Price-Transparency-Geneva'!$A$3:$A$43,0),9))</f>
        <v>72</v>
      </c>
      <c r="E16" s="4"/>
      <c r="F16" s="11">
        <v>123</v>
      </c>
      <c r="G16" s="11">
        <f t="shared" si="0"/>
        <v>73.8</v>
      </c>
      <c r="H16" s="11">
        <v>28</v>
      </c>
      <c r="I16" s="11">
        <v>90.72</v>
      </c>
      <c r="J16" s="4"/>
    </row>
    <row r="17" spans="1:10" x14ac:dyDescent="0.3">
      <c r="A17" s="4"/>
      <c r="B17" s="6" t="s">
        <v>13</v>
      </c>
      <c r="C17" s="9" t="s">
        <v>24</v>
      </c>
      <c r="D17" s="9">
        <f>IF(ISERROR(INDEX('Price-Transparency-Geneva'!$A$3:$L$43,MATCH('SHOPPABLE SERVICES'!$D$5,'Price-Transparency-Geneva'!$A$3:$A$43,0),10)),0,INDEX('Price-Transparency-Geneva'!$A$3:$L$43,MATCH('SHOPPABLE SERVICES'!$D$5,'Price-Transparency-Geneva'!$A$3:$A$43,0),10))</f>
        <v>104</v>
      </c>
      <c r="E17" s="4"/>
      <c r="F17" s="11">
        <v>170</v>
      </c>
      <c r="G17" s="11">
        <f t="shared" si="0"/>
        <v>102</v>
      </c>
      <c r="H17" s="11">
        <v>40</v>
      </c>
      <c r="I17" s="11">
        <v>131.04</v>
      </c>
      <c r="J17" s="4"/>
    </row>
    <row r="18" spans="1:10" x14ac:dyDescent="0.3">
      <c r="A18" s="4"/>
      <c r="B18" s="6" t="s">
        <v>14</v>
      </c>
      <c r="C18" s="9" t="s">
        <v>25</v>
      </c>
      <c r="D18" s="9">
        <f>IF(ISERROR(INDEX('Price-Transparency-Geneva'!$A$3:$L$43,MATCH('SHOPPABLE SERVICES'!$D$5,'Price-Transparency-Geneva'!$A$3:$A$43,0),11)),0,INDEX('Price-Transparency-Geneva'!$A$3:$L$43,MATCH('SHOPPABLE SERVICES'!$D$5,'Price-Transparency-Geneva'!$A$3:$A$43,0),11))</f>
        <v>72</v>
      </c>
      <c r="E18" s="4"/>
      <c r="F18" s="11">
        <v>152</v>
      </c>
      <c r="G18" s="11">
        <f t="shared" si="0"/>
        <v>91.2</v>
      </c>
      <c r="H18" s="11">
        <v>32</v>
      </c>
      <c r="I18" s="11">
        <v>90.72</v>
      </c>
      <c r="J18" s="4"/>
    </row>
    <row r="19" spans="1:10" x14ac:dyDescent="0.3">
      <c r="A19" s="4"/>
      <c r="B19" s="6" t="s">
        <v>15</v>
      </c>
      <c r="C19" s="9" t="s">
        <v>26</v>
      </c>
      <c r="D19" s="9">
        <f>IF(ISERROR(INDEX('Price-Transparency-Geneva'!$A$3:$L$43,MATCH('SHOPPABLE SERVICES'!$D$5,'Price-Transparency-Geneva'!$A$3:$A$43,0),12)),0,INDEX('Price-Transparency-Geneva'!$A$3:$L$43,MATCH('SHOPPABLE SERVICES'!$D$5,'Price-Transparency-Geneva'!$A$3:$A$43,0),12))</f>
        <v>106</v>
      </c>
      <c r="E19" s="4"/>
      <c r="F19" s="11">
        <v>265</v>
      </c>
      <c r="G19" s="11">
        <f t="shared" si="0"/>
        <v>159</v>
      </c>
      <c r="H19" s="11">
        <v>42</v>
      </c>
      <c r="I19" s="11">
        <v>133.56</v>
      </c>
      <c r="J19" s="4"/>
    </row>
    <row r="20" spans="1:10" x14ac:dyDescent="0.3">
      <c r="A20" s="4"/>
      <c r="B20" s="4" t="s">
        <v>81</v>
      </c>
      <c r="C20" s="4"/>
      <c r="D20" s="4"/>
      <c r="E20" s="4"/>
      <c r="F20" s="4"/>
      <c r="G20" s="5"/>
      <c r="H20" s="5"/>
      <c r="I20" s="5"/>
      <c r="J20" s="4"/>
    </row>
    <row r="21" spans="1:10" x14ac:dyDescent="0.3">
      <c r="A21" s="4"/>
      <c r="B21" s="4" t="s">
        <v>84</v>
      </c>
      <c r="C21" s="4"/>
      <c r="D21" s="4"/>
      <c r="E21" s="4"/>
      <c r="F21" s="4"/>
      <c r="G21" s="5"/>
      <c r="H21" s="5"/>
      <c r="I21" s="5"/>
      <c r="J21" s="4"/>
    </row>
    <row r="22" spans="1:10" x14ac:dyDescent="0.3">
      <c r="A22" s="4"/>
      <c r="B22" s="4" t="s">
        <v>95</v>
      </c>
      <c r="C22" s="4"/>
      <c r="D22" s="4"/>
      <c r="E22" s="4"/>
      <c r="F22" s="4"/>
      <c r="G22" s="5"/>
      <c r="H22" s="5"/>
      <c r="I22" s="5"/>
      <c r="J22" s="4"/>
    </row>
    <row r="23" spans="1:10" x14ac:dyDescent="0.3">
      <c r="A23" s="4"/>
      <c r="B23" s="4" t="s">
        <v>82</v>
      </c>
      <c r="C23" s="4"/>
      <c r="D23" s="4"/>
      <c r="E23" s="4"/>
      <c r="F23" s="4"/>
      <c r="G23" s="5"/>
      <c r="H23" s="5"/>
      <c r="I23" s="5"/>
      <c r="J23" s="4"/>
    </row>
    <row r="24" spans="1:10" x14ac:dyDescent="0.3">
      <c r="A24" s="4"/>
      <c r="B24" s="4" t="s">
        <v>83</v>
      </c>
      <c r="C24" s="4"/>
      <c r="D24" s="4"/>
      <c r="E24" s="4"/>
      <c r="F24" s="4"/>
      <c r="G24" s="5"/>
      <c r="H24" s="5"/>
      <c r="I24" s="5"/>
      <c r="J24" s="4"/>
    </row>
  </sheetData>
  <mergeCells count="2">
    <mergeCell ref="D2:G2"/>
    <mergeCell ref="D5:G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856673-2F19-43BD-BB8F-2DFE215816F0}">
          <x14:formula1>
            <xm:f>'Price-Transparency-Geneva'!$A$4:$A$43</xm:f>
          </x14:formula1>
          <xm:sqref>D5:G5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Price-Transparency-Geneva</vt:lpstr>
      <vt:lpstr>SHOPPABLE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Cowan</dc:creator>
  <cp:lastModifiedBy>Joe Cowan</cp:lastModifiedBy>
  <dcterms:created xsi:type="dcterms:W3CDTF">2024-02-23T15:41:47Z</dcterms:created>
  <dcterms:modified xsi:type="dcterms:W3CDTF">2025-05-28T21:56:57Z</dcterms:modified>
</cp:coreProperties>
</file>